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ESCHI\Desktop\SANDY 2019\SEVAC\SEVAC 3ER PERIODO 2019\1 INFORMACION CONTABLE\"/>
    </mc:Choice>
  </mc:AlternateContent>
  <bookViews>
    <workbookView xWindow="0" yWindow="0" windowWidth="24000" windowHeight="9600"/>
  </bookViews>
  <sheets>
    <sheet name="FLUJOS EFEC" sheetId="1" r:id="rId1"/>
  </sheets>
  <externalReferences>
    <externalReference r:id="rId2"/>
  </externalReferences>
  <definedNames>
    <definedName name="_xlnm.Print_Area" localSheetId="0">'FLUJOS EFEC'!$C$1:$F$93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3" i="1" l="1"/>
  <c r="F69" i="1"/>
  <c r="E69" i="1"/>
  <c r="F63" i="1"/>
  <c r="F75" i="1" s="1"/>
  <c r="E63" i="1"/>
  <c r="E75" i="1" s="1"/>
  <c r="E57" i="1"/>
  <c r="F54" i="1"/>
  <c r="E54" i="1"/>
  <c r="E52" i="1"/>
  <c r="E51" i="1"/>
  <c r="F49" i="1"/>
  <c r="F59" i="1" s="1"/>
  <c r="E49" i="1"/>
  <c r="E59" i="1" s="1"/>
  <c r="E43" i="1"/>
  <c r="E34" i="1"/>
  <c r="E30" i="1"/>
  <c r="E29" i="1"/>
  <c r="E28" i="1"/>
  <c r="F26" i="1"/>
  <c r="E26" i="1"/>
  <c r="E24" i="1"/>
  <c r="E23" i="1"/>
  <c r="E17" i="1"/>
  <c r="F12" i="1"/>
  <c r="F45" i="1" s="1"/>
  <c r="E12" i="1"/>
  <c r="E45" i="1" s="1"/>
  <c r="C1" i="1"/>
  <c r="E77" i="1" l="1"/>
  <c r="F77" i="1"/>
  <c r="F80" i="1" s="1"/>
  <c r="E79" i="1" l="1"/>
  <c r="E80" i="1"/>
</calcChain>
</file>

<file path=xl/comments1.xml><?xml version="1.0" encoding="utf-8"?>
<comments xmlns="http://schemas.openxmlformats.org/spreadsheetml/2006/main">
  <authors>
    <author>RVG VMA</author>
  </authors>
  <commentList>
    <comment ref="E73" authorId="0" shapeId="0">
      <text>
        <r>
          <rPr>
            <b/>
            <sz val="9"/>
            <color indexed="81"/>
            <rFont val="Tahoma"/>
            <family val="2"/>
          </rPr>
          <t>VMA: INCLUYE LA DEVOLUCION AL GEM</t>
        </r>
      </text>
    </comment>
  </commentList>
</comments>
</file>

<file path=xl/sharedStrings.xml><?xml version="1.0" encoding="utf-8"?>
<sst xmlns="http://schemas.openxmlformats.org/spreadsheetml/2006/main" count="61" uniqueCount="53">
  <si>
    <t>Estado de Flujos de Efectivo</t>
  </si>
  <si>
    <t>Del 1 de enero al 30 de septiembre de 2019</t>
  </si>
  <si>
    <t>( Miles de Pesos )</t>
  </si>
  <si>
    <t>Concepto</t>
  </si>
  <si>
    <t>Flujos de Efectivo de las Actividades de Operación</t>
  </si>
  <si>
    <t>Orígen</t>
  </si>
  <si>
    <t>Impuestos</t>
  </si>
  <si>
    <t>Cuotas y Aportaciones de Seguridad Social</t>
  </si>
  <si>
    <t>Contribuciones de mejoras</t>
  </si>
  <si>
    <t>Derechos</t>
  </si>
  <si>
    <t>Productos de Tipo Corriente</t>
  </si>
  <si>
    <t>Aprovechamientos de Tipo Corriente</t>
  </si>
  <si>
    <t>Ingresos por Venta de Bienes y Servicios</t>
  </si>
  <si>
    <t>Ingresos no Comprendidos en las Fracciones de la Ley de Ingresos Causados en Ejercicios Fiscales Anteriores Pendientes de Liquidación o Pago</t>
  </si>
  <si>
    <t>Participaciones y Aportaciones</t>
  </si>
  <si>
    <t>Transferencias, Asignaciones y Subsidios y Otras Ayudas</t>
  </si>
  <si>
    <t xml:space="preserve">Otros Orígenes de Operación </t>
  </si>
  <si>
    <t>Aplicación</t>
  </si>
  <si>
    <t>Servicios Personales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</si>
  <si>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</si>
  <si>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</si>
  <si>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</si>
  <si>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</si>
  <si>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</si>
  <si>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</si>
  <si>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</si>
  <si>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</si>
  <si>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</si>
  <si>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</si>
  <si>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</si>
  <si>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>Participaciones</t>
  </si>
  <si>
    <t>Aportaciones</t>
  </si>
  <si>
    <t>Convenios</t>
  </si>
  <si>
    <t>Otras Aplicaciones de Operación</t>
  </si>
  <si>
    <t>Flujos Netos de Efectivo por Actividades de Operación</t>
  </si>
  <si>
    <t>Flujos de Efectivo de las Actividades de Inversión</t>
  </si>
  <si>
    <t>Bienes Inmuebles, Infraestructura y Construcciones en Proceso</t>
  </si>
  <si>
    <t>Bienes Muebles</t>
  </si>
  <si>
    <t>Otros Orígenes de Inversión</t>
  </si>
  <si>
    <t>Otras Aplicaciones de Inversión</t>
  </si>
  <si>
    <t>Flujos Netos de Efectivo por Actividades de Inversión</t>
  </si>
  <si>
    <t>Flujo de Efectivo de las Actividades de Financiamiento</t>
  </si>
  <si>
    <t>Endeudamiento Neto</t>
  </si>
  <si>
    <t>Interno</t>
  </si>
  <si>
    <t>Externo</t>
  </si>
  <si>
    <t>Otros Orígenes de Financiamiento</t>
  </si>
  <si>
    <t>Servicios de la Deuda</t>
  </si>
  <si>
    <t>Otros Aplicaciones de Financiamiento</t>
  </si>
  <si>
    <t>Flujos Netos de Efectivo por Actividades de Financiamiento</t>
  </si>
  <si>
    <t xml:space="preserve">Incremento/Disminución Neta en el Efectivo y Equivalentes al Efectivo </t>
  </si>
  <si>
    <t>Efectivo y Equivalentes al Efectivo al Inicio del Ejercicio</t>
  </si>
  <si>
    <t>Efectivo y Equivalentes al Efectivo al final del Ejercicio</t>
  </si>
  <si>
    <t>Bajo protesta de decir verdad declaramos que los Estados Financieros y sus Notas son razonablemente correctos y responsabilidad del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</si>
</sst>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#,###.0;\-#,###.0"/>
    <numFmt numFmtId="165" formatCode="#,###.0;\(#,###.0\)"/>
    <numFmt numFmtId="166" formatCode="#,##0.0_ ;\-#,##0.0\ 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Gotham Book"/>
      <family val="3"/>
    </font>
    <font>
      <sz val="11"/>
      <color theme="1"/>
      <name val="Gotham Book"/>
      <family val="3"/>
    </font>
    <font>
      <sz val="10"/>
      <color theme="1"/>
      <name val="Gotham Book"/>
      <family val="3"/>
    </font>
    <font>
      <b/>
      <sz val="9"/>
      <color theme="1"/>
      <name val="Gotham Book"/>
      <family val="3"/>
    </font>
    <font>
      <b/>
      <sz val="8"/>
      <color theme="1"/>
      <name val="Gotham Book"/>
      <family val="3"/>
    </font>
    <font>
      <sz val="8"/>
      <color theme="1"/>
      <name val="Gotham Book"/>
      <family val="3"/>
    </font>
    <font>
      <b/>
      <i/>
      <sz val="9"/>
      <color theme="1"/>
      <name val="Gotham Book"/>
      <family val="3"/>
    </font>
    <font>
      <sz val="7"/>
      <color theme="1"/>
      <name val="Gotham Book"/>
      <family val="3"/>
    </font>
    <font>
      <sz val="6"/>
      <color theme="1"/>
      <name val="Gotham Book"/>
      <family val="3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2">
    <xf numFmtId="0" fontId="0" fillId="0" borderId="0" xfId="0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3" fillId="0" borderId="5" xfId="0" applyFont="1" applyBorder="1"/>
    <xf numFmtId="0" fontId="3" fillId="0" borderId="6" xfId="0" applyFont="1" applyBorder="1"/>
    <xf numFmtId="0" fontId="3" fillId="0" borderId="7" xfId="0" applyFont="1" applyBorder="1"/>
    <xf numFmtId="0" fontId="5" fillId="0" borderId="8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164" fontId="2" fillId="0" borderId="0" xfId="0" applyNumberFormat="1" applyFont="1" applyBorder="1"/>
    <xf numFmtId="164" fontId="3" fillId="0" borderId="9" xfId="0" applyNumberFormat="1" applyFont="1" applyBorder="1"/>
    <xf numFmtId="0" fontId="3" fillId="0" borderId="8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164" fontId="3" fillId="0" borderId="0" xfId="0" applyNumberFormat="1" applyFont="1" applyBorder="1"/>
    <xf numFmtId="164" fontId="6" fillId="0" borderId="0" xfId="0" applyNumberFormat="1" applyFont="1" applyBorder="1"/>
    <xf numFmtId="164" fontId="6" fillId="0" borderId="9" xfId="0" applyNumberFormat="1" applyFont="1" applyBorder="1"/>
    <xf numFmtId="0" fontId="7" fillId="0" borderId="8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164" fontId="7" fillId="0" borderId="0" xfId="0" applyNumberFormat="1" applyFont="1" applyBorder="1"/>
    <xf numFmtId="164" fontId="7" fillId="0" borderId="9" xfId="0" applyNumberFormat="1" applyFont="1" applyBorder="1"/>
    <xf numFmtId="164" fontId="7" fillId="0" borderId="0" xfId="0" applyNumberFormat="1" applyFont="1" applyBorder="1" applyAlignment="1">
      <alignment wrapText="1"/>
    </xf>
    <xf numFmtId="164" fontId="7" fillId="0" borderId="9" xfId="0" applyNumberFormat="1" applyFont="1" applyBorder="1" applyAlignment="1">
      <alignment wrapText="1"/>
    </xf>
    <xf numFmtId="0" fontId="7" fillId="0" borderId="0" xfId="0" applyFont="1"/>
    <xf numFmtId="0" fontId="5" fillId="0" borderId="8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164" fontId="7" fillId="0" borderId="0" xfId="0" applyNumberFormat="1" applyFont="1" applyFill="1" applyBorder="1"/>
    <xf numFmtId="0" fontId="7" fillId="0" borderId="8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165" fontId="5" fillId="0" borderId="0" xfId="0" applyNumberFormat="1" applyFont="1" applyBorder="1"/>
    <xf numFmtId="165" fontId="5" fillId="0" borderId="9" xfId="0" applyNumberFormat="1" applyFont="1" applyBorder="1"/>
    <xf numFmtId="165" fontId="3" fillId="0" borderId="0" xfId="0" applyNumberFormat="1" applyFont="1"/>
    <xf numFmtId="0" fontId="9" fillId="0" borderId="8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164" fontId="2" fillId="0" borderId="9" xfId="0" applyNumberFormat="1" applyFont="1" applyBorder="1"/>
    <xf numFmtId="4" fontId="3" fillId="0" borderId="0" xfId="0" applyNumberFormat="1" applyFont="1"/>
    <xf numFmtId="165" fontId="6" fillId="0" borderId="0" xfId="0" applyNumberFormat="1" applyFont="1" applyBorder="1"/>
    <xf numFmtId="165" fontId="6" fillId="0" borderId="9" xfId="0" applyNumberFormat="1" applyFont="1" applyBorder="1"/>
    <xf numFmtId="165" fontId="7" fillId="0" borderId="0" xfId="0" applyNumberFormat="1" applyFont="1" applyFill="1" applyBorder="1"/>
    <xf numFmtId="165" fontId="7" fillId="0" borderId="9" xfId="0" applyNumberFormat="1" applyFont="1" applyBorder="1"/>
    <xf numFmtId="166" fontId="3" fillId="0" borderId="0" xfId="0" applyNumberFormat="1" applyFont="1"/>
    <xf numFmtId="0" fontId="8" fillId="0" borderId="8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164" fontId="7" fillId="0" borderId="0" xfId="0" applyNumberFormat="1" applyFont="1"/>
    <xf numFmtId="0" fontId="5" fillId="0" borderId="10" xfId="0" applyFont="1" applyBorder="1"/>
    <xf numFmtId="0" fontId="3" fillId="0" borderId="11" xfId="0" applyFont="1" applyBorder="1"/>
    <xf numFmtId="164" fontId="3" fillId="0" borderId="11" xfId="0" applyNumberFormat="1" applyFont="1" applyBorder="1"/>
    <xf numFmtId="164" fontId="3" fillId="0" borderId="12" xfId="0" applyNumberFormat="1" applyFont="1" applyBorder="1"/>
    <xf numFmtId="0" fontId="5" fillId="0" borderId="0" xfId="0" applyFont="1" applyBorder="1"/>
    <xf numFmtId="0" fontId="3" fillId="0" borderId="0" xfId="0" applyFont="1" applyBorder="1"/>
    <xf numFmtId="0" fontId="10" fillId="0" borderId="0" xfId="0" applyFont="1"/>
    <xf numFmtId="43" fontId="3" fillId="0" borderId="0" xfId="1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2908935</xdr:colOff>
      <xdr:row>88</xdr:row>
      <xdr:rowOff>160020</xdr:rowOff>
    </xdr:from>
    <xdr:to>
      <xdr:col>5</xdr:col>
      <xdr:colOff>887872</xdr:colOff>
      <xdr:row>88</xdr:row>
      <xdr:rowOff>160020</xdr:rowOff>
    </xdr:to>
    <xdr:cxnSp macro="">
      <xdr:nvCxnSpPr>
        <xdr:cNvPr id="2" name="3 Conector recto">
          <a:extLst/>
        </xdr:cNvPr>
        <xdr:cNvCxnSpPr/>
      </xdr:nvCxnSpPr>
      <xdr:spPr>
        <a:xfrm>
          <a:off x="3785235" y="11713845"/>
          <a:ext cx="2712862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222885</xdr:colOff>
      <xdr:row>89</xdr:row>
      <xdr:rowOff>0</xdr:rowOff>
    </xdr:from>
    <xdr:to>
      <xdr:col>3</xdr:col>
      <xdr:colOff>2291568</xdr:colOff>
      <xdr:row>89</xdr:row>
      <xdr:rowOff>0</xdr:rowOff>
    </xdr:to>
    <xdr:cxnSp macro="">
      <xdr:nvCxnSpPr>
        <xdr:cNvPr id="3" name="4 Conector recto">
          <a:extLst/>
        </xdr:cNvPr>
        <xdr:cNvCxnSpPr/>
      </xdr:nvCxnSpPr>
      <xdr:spPr>
        <a:xfrm>
          <a:off x="451485" y="11725275"/>
          <a:ext cx="2716383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171450</xdr:colOff>
      <xdr:row>89</xdr:row>
      <xdr:rowOff>47625</xdr:rowOff>
    </xdr:from>
    <xdr:to>
      <xdr:col>3</xdr:col>
      <xdr:colOff>2349158</xdr:colOff>
      <xdr:row>93</xdr:row>
      <xdr:rowOff>79375</xdr:rowOff>
    </xdr:to>
    <xdr:sp macro="" textlink="">
      <xdr:nvSpPr>
        <xdr:cNvPr id="4" name="7 CuadroTexto">
          <a:extLst/>
        </xdr:cNvPr>
        <xdr:cNvSpPr txBox="1"/>
      </xdr:nvSpPr>
      <xdr:spPr>
        <a:xfrm>
          <a:off x="400050" y="11772900"/>
          <a:ext cx="2825408" cy="717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LCDA. IRMA NEFTALI LEMUS DÍAZ</a:t>
          </a:r>
          <a:endParaRPr lang="es-MX">
            <a:effectLst/>
          </a:endParaRPr>
        </a:p>
        <a:p>
          <a:pPr algn="ctr"/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Encargada</a:t>
          </a:r>
          <a:r>
            <a:rPr lang="es-MX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del Departamento de Recursos Financieros</a:t>
          </a:r>
          <a:endParaRPr lang="es-MX">
            <a:effectLst/>
          </a:endParaRPr>
        </a:p>
        <a:p>
          <a:pPr algn="ctr"/>
          <a:endParaRPr lang="es-MX" sz="1100"/>
        </a:p>
      </xdr:txBody>
    </xdr:sp>
    <xdr:clientData/>
  </xdr:twoCellAnchor>
  <xdr:twoCellAnchor>
    <xdr:from>
      <xdr:col>3</xdr:col>
      <xdr:colOff>2749232</xdr:colOff>
      <xdr:row>89</xdr:row>
      <xdr:rowOff>15875</xdr:rowOff>
    </xdr:from>
    <xdr:to>
      <xdr:col>6</xdr:col>
      <xdr:colOff>134936</xdr:colOff>
      <xdr:row>93</xdr:row>
      <xdr:rowOff>77599</xdr:rowOff>
    </xdr:to>
    <xdr:sp macro="" textlink="">
      <xdr:nvSpPr>
        <xdr:cNvPr id="5" name="8 CuadroTexto">
          <a:extLst/>
        </xdr:cNvPr>
        <xdr:cNvSpPr txBox="1"/>
      </xdr:nvSpPr>
      <xdr:spPr>
        <a:xfrm>
          <a:off x="3625532" y="11741150"/>
          <a:ext cx="3024504" cy="7475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C.P.</a:t>
          </a:r>
          <a:r>
            <a:rPr lang="es-MX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MARIBEL DOMÍNGUEZ SALGADO</a:t>
          </a:r>
          <a:endParaRPr lang="es-MX">
            <a:effectLst/>
          </a:endParaRPr>
        </a:p>
        <a:p>
          <a:pPr algn="ctr"/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Encargada</a:t>
          </a:r>
          <a:r>
            <a:rPr lang="es-MX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 la Subdirección de Servicios Administrativos</a:t>
          </a:r>
          <a:endParaRPr lang="es-MX">
            <a:effectLst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ESCHI/Desktop/SANDY%202019/SEVAC/SEVAC%203ER%20PERIODO%202019/ESTADOS%20FINANCIEROS%20TESCHI%20A%20SEPTIEMBRE%20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 FINAN"/>
      <sheetName val="ACTIV"/>
      <sheetName val="HACIENDA PUB"/>
      <sheetName val="EDO CAMB SIT FINAN"/>
      <sheetName val="FLUJOS EFEC"/>
      <sheetName val="ANALITICO ACTIVO"/>
      <sheetName val="ANALITICO DEUDA"/>
      <sheetName val="ANALITICO ING"/>
      <sheetName val="INGRESOS"/>
      <sheetName val="EGR OBJ GTO"/>
      <sheetName val="EGR ECONOM"/>
      <sheetName val="EGR ADMTVA"/>
      <sheetName val="ADMTVA 1"/>
      <sheetName val="ADMTVA 2"/>
      <sheetName val="EGR FUNCIONAL"/>
      <sheetName val="ENDEUDAMIENTO"/>
      <sheetName val="INTERES DEUDA"/>
      <sheetName val="GTO PROGRAMATICO"/>
      <sheetName val="Hoja1"/>
    </sheetNames>
    <sheetDataSet>
      <sheetData sheetId="0">
        <row r="16">
          <cell r="M16">
            <v>-364.40000000000003</v>
          </cell>
        </row>
        <row r="17">
          <cell r="L17">
            <v>-1681.9000000000005</v>
          </cell>
          <cell r="M17">
            <v>0</v>
          </cell>
        </row>
        <row r="18">
          <cell r="L18">
            <v>-193.5</v>
          </cell>
          <cell r="M18">
            <v>0</v>
          </cell>
        </row>
        <row r="19">
          <cell r="M19">
            <v>0</v>
          </cell>
        </row>
        <row r="20">
          <cell r="M20">
            <v>0</v>
          </cell>
        </row>
        <row r="21">
          <cell r="M21">
            <v>0</v>
          </cell>
        </row>
        <row r="22">
          <cell r="M22">
            <v>0</v>
          </cell>
        </row>
        <row r="23">
          <cell r="M23">
            <v>-102.19999999999999</v>
          </cell>
        </row>
        <row r="29">
          <cell r="M29">
            <v>18.200000000000017</v>
          </cell>
        </row>
        <row r="34">
          <cell r="L34">
            <v>-3203.8000000000029</v>
          </cell>
        </row>
      </sheetData>
      <sheetData sheetId="1">
        <row r="25">
          <cell r="E25">
            <v>82088.5</v>
          </cell>
        </row>
        <row r="28">
          <cell r="E28">
            <v>7</v>
          </cell>
        </row>
        <row r="32">
          <cell r="E32">
            <v>98.8</v>
          </cell>
        </row>
        <row r="39">
          <cell r="E39">
            <v>44180.6</v>
          </cell>
        </row>
        <row r="40">
          <cell r="E40">
            <v>10564.4</v>
          </cell>
        </row>
        <row r="41">
          <cell r="E41">
            <v>12166.4</v>
          </cell>
        </row>
        <row r="47">
          <cell r="E47">
            <v>157.4</v>
          </cell>
        </row>
        <row r="67">
          <cell r="E67">
            <v>5817.1</v>
          </cell>
        </row>
        <row r="75">
          <cell r="E75">
            <v>12131.6</v>
          </cell>
        </row>
      </sheetData>
      <sheetData sheetId="2"/>
      <sheetData sheetId="3">
        <row r="1">
          <cell r="C1" t="str">
            <v xml:space="preserve">TECNOLOGICO DE ESTUDIOS SUPERIORES DE CHIMALHUACAN (TESCHI) 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C1:I88"/>
  <sheetViews>
    <sheetView tabSelected="1" zoomScale="120" zoomScaleNormal="120" workbookViewId="0">
      <selection activeCell="H70" sqref="H70"/>
    </sheetView>
  </sheetViews>
  <sheetFormatPr baseColWidth="10" defaultRowHeight="13.5" x14ac:dyDescent="0.15"/>
  <cols>
    <col min="1" max="2" width="1.7109375" style="3" customWidth="1"/>
    <col min="3" max="3" width="9.7109375" style="3" customWidth="1"/>
    <col min="4" max="4" width="57.5703125" style="3" customWidth="1"/>
    <col min="5" max="5" width="13.42578125" style="3" customWidth="1"/>
    <col min="6" max="6" width="13.5703125" style="3" customWidth="1"/>
    <col min="7" max="7" width="12.28515625" style="3" bestFit="1" customWidth="1"/>
    <col min="8" max="16384" width="11.42578125" style="3"/>
  </cols>
  <sheetData>
    <row r="1" spans="3:7" ht="15" customHeight="1" x14ac:dyDescent="0.15">
      <c r="C1" s="1" t="str">
        <f>+'[1]EDO CAMB SIT FINAN'!C1</f>
        <v xml:space="preserve">TECNOLOGICO DE ESTUDIOS SUPERIORES DE CHIMALHUACAN (TESCHI) </v>
      </c>
      <c r="D1" s="1"/>
      <c r="E1" s="1"/>
      <c r="F1" s="1"/>
      <c r="G1" s="2"/>
    </row>
    <row r="2" spans="3:7" ht="15" customHeight="1" x14ac:dyDescent="0.15">
      <c r="C2" s="1" t="s">
        <v>0</v>
      </c>
      <c r="D2" s="1"/>
      <c r="E2" s="1"/>
      <c r="F2" s="1"/>
      <c r="G2" s="2"/>
    </row>
    <row r="3" spans="3:7" ht="24" customHeight="1" x14ac:dyDescent="0.15">
      <c r="C3" s="1" t="s">
        <v>1</v>
      </c>
      <c r="D3" s="1"/>
      <c r="E3" s="1"/>
      <c r="F3" s="1"/>
      <c r="G3" s="2"/>
    </row>
    <row r="4" spans="3:7" ht="15" customHeight="1" x14ac:dyDescent="0.15">
      <c r="C4" s="1" t="s">
        <v>2</v>
      </c>
      <c r="D4" s="1"/>
      <c r="E4" s="1"/>
      <c r="F4" s="1"/>
      <c r="G4" s="2"/>
    </row>
    <row r="5" spans="3:7" ht="4.5" customHeight="1" x14ac:dyDescent="0.15">
      <c r="C5" s="4"/>
      <c r="D5" s="4"/>
      <c r="E5" s="4"/>
      <c r="F5" s="4"/>
      <c r="G5" s="5"/>
    </row>
    <row r="6" spans="3:7" ht="4.5" customHeight="1" x14ac:dyDescent="0.15">
      <c r="C6" s="6"/>
      <c r="D6" s="6"/>
      <c r="E6" s="6"/>
      <c r="F6" s="6"/>
      <c r="G6" s="5"/>
    </row>
    <row r="7" spans="3:7" ht="6" customHeight="1" thickBot="1" x14ac:dyDescent="0.2">
      <c r="C7" s="5"/>
      <c r="D7" s="5"/>
      <c r="E7" s="5"/>
      <c r="F7" s="5"/>
      <c r="G7" s="5"/>
    </row>
    <row r="8" spans="3:7" ht="12" customHeight="1" thickBot="1" x14ac:dyDescent="0.2">
      <c r="C8" s="7" t="s">
        <v>3</v>
      </c>
      <c r="D8" s="8"/>
      <c r="E8" s="9">
        <v>2019</v>
      </c>
      <c r="F8" s="10">
        <v>2018</v>
      </c>
    </row>
    <row r="9" spans="3:7" ht="5.25" customHeight="1" x14ac:dyDescent="0.15">
      <c r="C9" s="11"/>
      <c r="D9" s="12"/>
      <c r="E9" s="12"/>
      <c r="F9" s="13"/>
    </row>
    <row r="10" spans="3:7" ht="12" customHeight="1" x14ac:dyDescent="0.15">
      <c r="C10" s="14" t="s">
        <v>4</v>
      </c>
      <c r="D10" s="15"/>
      <c r="E10" s="16"/>
      <c r="F10" s="17"/>
    </row>
    <row r="11" spans="3:7" ht="3" customHeight="1" x14ac:dyDescent="0.15">
      <c r="C11" s="18"/>
      <c r="D11" s="19"/>
      <c r="E11" s="20"/>
      <c r="F11" s="17"/>
    </row>
    <row r="12" spans="3:7" ht="12" customHeight="1" x14ac:dyDescent="0.15">
      <c r="C12" s="14" t="s">
        <v>5</v>
      </c>
      <c r="D12" s="15"/>
      <c r="E12" s="21">
        <f>SUM(E13:E24)</f>
        <v>82194.3</v>
      </c>
      <c r="F12" s="22">
        <f>SUM(F13:F24)</f>
        <v>107028.6</v>
      </c>
    </row>
    <row r="13" spans="3:7" ht="11.1" customHeight="1" x14ac:dyDescent="0.15">
      <c r="C13" s="23" t="s">
        <v>6</v>
      </c>
      <c r="D13" s="24"/>
      <c r="E13" s="25">
        <v>0</v>
      </c>
      <c r="F13" s="26">
        <v>0</v>
      </c>
    </row>
    <row r="14" spans="3:7" ht="11.1" customHeight="1" x14ac:dyDescent="0.15">
      <c r="C14" s="23" t="s">
        <v>7</v>
      </c>
      <c r="D14" s="24"/>
      <c r="E14" s="25">
        <v>0</v>
      </c>
      <c r="F14" s="26">
        <v>0</v>
      </c>
    </row>
    <row r="15" spans="3:7" ht="11.1" customHeight="1" x14ac:dyDescent="0.15">
      <c r="C15" s="23" t="s">
        <v>8</v>
      </c>
      <c r="D15" s="24"/>
      <c r="E15" s="25">
        <v>0</v>
      </c>
      <c r="F15" s="26">
        <v>0</v>
      </c>
    </row>
    <row r="16" spans="3:7" ht="11.1" customHeight="1" x14ac:dyDescent="0.15">
      <c r="C16" s="23" t="s">
        <v>9</v>
      </c>
      <c r="D16" s="24"/>
      <c r="E16" s="25">
        <v>0</v>
      </c>
      <c r="F16" s="26">
        <v>0</v>
      </c>
    </row>
    <row r="17" spans="3:6" ht="11.1" customHeight="1" x14ac:dyDescent="0.15">
      <c r="C17" s="23" t="s">
        <v>10</v>
      </c>
      <c r="D17" s="24"/>
      <c r="E17" s="25">
        <f>+[1]ACTIV!E28</f>
        <v>7</v>
      </c>
      <c r="F17" s="26">
        <v>191.3</v>
      </c>
    </row>
    <row r="18" spans="3:6" ht="11.1" customHeight="1" x14ac:dyDescent="0.15">
      <c r="C18" s="23" t="s">
        <v>11</v>
      </c>
      <c r="D18" s="24"/>
      <c r="E18" s="25">
        <v>0</v>
      </c>
      <c r="F18" s="26">
        <v>0</v>
      </c>
    </row>
    <row r="19" spans="3:6" ht="11.1" customHeight="1" x14ac:dyDescent="0.15">
      <c r="C19" s="23" t="s">
        <v>12</v>
      </c>
      <c r="D19" s="24"/>
      <c r="E19" s="25">
        <v>0</v>
      </c>
      <c r="F19" s="26">
        <v>0</v>
      </c>
    </row>
    <row r="20" spans="3:6" ht="11.1" customHeight="1" x14ac:dyDescent="0.15">
      <c r="C20" s="23" t="s">
        <v>13</v>
      </c>
      <c r="D20" s="24"/>
      <c r="E20" s="27">
        <v>0</v>
      </c>
      <c r="F20" s="28">
        <v>0</v>
      </c>
    </row>
    <row r="21" spans="3:6" ht="11.1" customHeight="1" x14ac:dyDescent="0.15">
      <c r="C21" s="23"/>
      <c r="D21" s="24"/>
      <c r="E21" s="27"/>
      <c r="F21" s="28"/>
    </row>
    <row r="22" spans="3:6" s="29" customFormat="1" ht="11.1" customHeight="1" x14ac:dyDescent="0.15">
      <c r="C22" s="23" t="s">
        <v>14</v>
      </c>
      <c r="D22" s="24"/>
      <c r="E22" s="25">
        <v>0</v>
      </c>
      <c r="F22" s="26">
        <v>0</v>
      </c>
    </row>
    <row r="23" spans="3:6" s="29" customFormat="1" ht="11.1" customHeight="1" x14ac:dyDescent="0.15">
      <c r="C23" s="23" t="s">
        <v>15</v>
      </c>
      <c r="D23" s="24"/>
      <c r="E23" s="25">
        <f>+[1]ACTIV!E25</f>
        <v>82088.5</v>
      </c>
      <c r="F23" s="26">
        <v>106352.5</v>
      </c>
    </row>
    <row r="24" spans="3:6" s="29" customFormat="1" ht="11.1" customHeight="1" x14ac:dyDescent="0.15">
      <c r="C24" s="23" t="s">
        <v>16</v>
      </c>
      <c r="D24" s="24"/>
      <c r="E24" s="25">
        <f>+[1]ACTIV!E32</f>
        <v>98.8</v>
      </c>
      <c r="F24" s="26">
        <v>484.79999999999995</v>
      </c>
    </row>
    <row r="25" spans="3:6" ht="3" customHeight="1" x14ac:dyDescent="0.15">
      <c r="C25" s="18"/>
      <c r="D25" s="19"/>
      <c r="E25" s="20"/>
      <c r="F25" s="17"/>
    </row>
    <row r="26" spans="3:6" ht="14.25" customHeight="1" x14ac:dyDescent="0.15">
      <c r="C26" s="14" t="s">
        <v>17</v>
      </c>
      <c r="D26" s="15"/>
      <c r="E26" s="21">
        <f>SUM(E28:E43)</f>
        <v>85017.499999999985</v>
      </c>
      <c r="F26" s="22">
        <f>SUM(F28:F43)</f>
        <v>108981.40000000001</v>
      </c>
    </row>
    <row r="27" spans="3:6" ht="4.5" customHeight="1" x14ac:dyDescent="0.15">
      <c r="C27" s="30"/>
      <c r="D27" s="31"/>
      <c r="E27" s="20"/>
      <c r="F27" s="17"/>
    </row>
    <row r="28" spans="3:6" s="29" customFormat="1" ht="11.1" customHeight="1" x14ac:dyDescent="0.15">
      <c r="C28" s="23" t="s">
        <v>18</v>
      </c>
      <c r="D28" s="24"/>
      <c r="E28" s="25">
        <f>+[1]ACTIV!E39</f>
        <v>44180.6</v>
      </c>
      <c r="F28" s="26">
        <v>66067.5</v>
      </c>
    </row>
    <row r="29" spans="3:6" s="29" customFormat="1" ht="11.1" customHeight="1" x14ac:dyDescent="0.15">
      <c r="C29" s="23" t="s">
        <v>19</v>
      </c>
      <c r="D29" s="24"/>
      <c r="E29" s="25">
        <f>+[1]ACTIV!E40</f>
        <v>10564.4</v>
      </c>
      <c r="F29" s="26">
        <v>10143.1</v>
      </c>
    </row>
    <row r="30" spans="3:6" s="29" customFormat="1" ht="11.1" customHeight="1" x14ac:dyDescent="0.15">
      <c r="C30" s="23" t="s">
        <v>20</v>
      </c>
      <c r="D30" s="24"/>
      <c r="E30" s="25">
        <f>+[1]ACTIV!E41</f>
        <v>12166.4</v>
      </c>
      <c r="F30" s="26">
        <v>18495.5</v>
      </c>
    </row>
    <row r="31" spans="3:6" s="29" customFormat="1" ht="11.1" customHeight="1" x14ac:dyDescent="0.15">
      <c r="C31" s="23" t="s">
        <v>21</v>
      </c>
      <c r="D31" s="24"/>
      <c r="E31" s="25">
        <v>0</v>
      </c>
      <c r="F31" s="26">
        <v>0</v>
      </c>
    </row>
    <row r="32" spans="3:6" s="29" customFormat="1" ht="11.1" customHeight="1" x14ac:dyDescent="0.15">
      <c r="C32" s="23" t="s">
        <v>22</v>
      </c>
      <c r="D32" s="24"/>
      <c r="E32" s="25">
        <v>0</v>
      </c>
      <c r="F32" s="26">
        <v>0</v>
      </c>
    </row>
    <row r="33" spans="3:8" s="29" customFormat="1" ht="11.1" customHeight="1" x14ac:dyDescent="0.15">
      <c r="C33" s="23" t="s">
        <v>23</v>
      </c>
      <c r="D33" s="24"/>
      <c r="E33" s="25">
        <v>0</v>
      </c>
      <c r="F33" s="26">
        <v>0</v>
      </c>
    </row>
    <row r="34" spans="3:8" s="29" customFormat="1" ht="11.1" customHeight="1" x14ac:dyDescent="0.15">
      <c r="C34" s="23" t="s">
        <v>24</v>
      </c>
      <c r="D34" s="24"/>
      <c r="E34" s="32">
        <f>[1]ACTIV!E47</f>
        <v>157.4</v>
      </c>
      <c r="F34" s="26">
        <v>2992.8</v>
      </c>
    </row>
    <row r="35" spans="3:8" s="29" customFormat="1" ht="11.1" customHeight="1" x14ac:dyDescent="0.15">
      <c r="C35" s="23" t="s">
        <v>25</v>
      </c>
      <c r="D35" s="24"/>
      <c r="E35" s="25">
        <v>0</v>
      </c>
      <c r="F35" s="26">
        <v>0</v>
      </c>
    </row>
    <row r="36" spans="3:8" s="29" customFormat="1" ht="11.1" customHeight="1" x14ac:dyDescent="0.15">
      <c r="C36" s="23" t="s">
        <v>26</v>
      </c>
      <c r="D36" s="24"/>
      <c r="E36" s="25">
        <v>0</v>
      </c>
      <c r="F36" s="26">
        <v>0</v>
      </c>
    </row>
    <row r="37" spans="3:8" s="29" customFormat="1" ht="11.1" customHeight="1" x14ac:dyDescent="0.15">
      <c r="C37" s="23" t="s">
        <v>27</v>
      </c>
      <c r="D37" s="24"/>
      <c r="E37" s="25">
        <v>0</v>
      </c>
      <c r="F37" s="26">
        <v>0</v>
      </c>
    </row>
    <row r="38" spans="3:8" s="29" customFormat="1" ht="11.1" customHeight="1" x14ac:dyDescent="0.15">
      <c r="C38" s="23" t="s">
        <v>28</v>
      </c>
      <c r="D38" s="24"/>
      <c r="E38" s="25">
        <v>0</v>
      </c>
      <c r="F38" s="26">
        <v>0</v>
      </c>
    </row>
    <row r="39" spans="3:8" s="29" customFormat="1" ht="11.1" customHeight="1" x14ac:dyDescent="0.15">
      <c r="C39" s="23" t="s">
        <v>29</v>
      </c>
      <c r="D39" s="24"/>
      <c r="E39" s="25">
        <v>0</v>
      </c>
      <c r="F39" s="26">
        <v>0</v>
      </c>
    </row>
    <row r="40" spans="3:8" s="29" customFormat="1" ht="11.1" customHeight="1" x14ac:dyDescent="0.15">
      <c r="C40" s="23" t="s">
        <v>30</v>
      </c>
      <c r="D40" s="24"/>
      <c r="E40" s="25">
        <v>0</v>
      </c>
      <c r="F40" s="26">
        <v>0</v>
      </c>
    </row>
    <row r="41" spans="3:8" s="29" customFormat="1" ht="11.1" customHeight="1" x14ac:dyDescent="0.15">
      <c r="C41" s="23" t="s">
        <v>31</v>
      </c>
      <c r="D41" s="24"/>
      <c r="E41" s="25">
        <v>0</v>
      </c>
      <c r="F41" s="26">
        <v>0</v>
      </c>
    </row>
    <row r="42" spans="3:8" ht="11.1" customHeight="1" x14ac:dyDescent="0.15">
      <c r="C42" s="23" t="s">
        <v>32</v>
      </c>
      <c r="D42" s="24"/>
      <c r="E42" s="25">
        <v>0</v>
      </c>
      <c r="F42" s="26">
        <v>0</v>
      </c>
    </row>
    <row r="43" spans="3:8" ht="11.1" customHeight="1" x14ac:dyDescent="0.15">
      <c r="C43" s="23" t="s">
        <v>33</v>
      </c>
      <c r="D43" s="24"/>
      <c r="E43" s="25">
        <f>+[1]ACTIV!E67+[1]ACTIV!E75</f>
        <v>17948.7</v>
      </c>
      <c r="F43" s="26">
        <v>11282.5</v>
      </c>
    </row>
    <row r="44" spans="3:8" ht="7.5" customHeight="1" x14ac:dyDescent="0.15">
      <c r="C44" s="33"/>
      <c r="D44" s="34"/>
      <c r="E44" s="25"/>
      <c r="F44" s="26"/>
    </row>
    <row r="45" spans="3:8" ht="11.25" customHeight="1" x14ac:dyDescent="0.15">
      <c r="C45" s="35" t="s">
        <v>34</v>
      </c>
      <c r="D45" s="36"/>
      <c r="E45" s="37">
        <f>E12-E26</f>
        <v>-2823.1999999999825</v>
      </c>
      <c r="F45" s="38">
        <f>F12-F26</f>
        <v>-1952.8000000000029</v>
      </c>
      <c r="G45" s="39"/>
      <c r="H45" s="39"/>
    </row>
    <row r="46" spans="3:8" ht="5.25" customHeight="1" x14ac:dyDescent="0.15">
      <c r="C46" s="40"/>
      <c r="D46" s="41"/>
      <c r="E46" s="20"/>
      <c r="F46" s="17"/>
    </row>
    <row r="47" spans="3:8" ht="12" customHeight="1" x14ac:dyDescent="0.15">
      <c r="C47" s="14" t="s">
        <v>35</v>
      </c>
      <c r="D47" s="15"/>
      <c r="E47" s="16"/>
      <c r="F47" s="42"/>
    </row>
    <row r="48" spans="3:8" ht="3" customHeight="1" x14ac:dyDescent="0.15">
      <c r="C48" s="18"/>
      <c r="D48" s="19"/>
      <c r="E48" s="20"/>
      <c r="F48" s="17"/>
    </row>
    <row r="49" spans="3:9" ht="12" customHeight="1" x14ac:dyDescent="0.15">
      <c r="C49" s="14" t="s">
        <v>5</v>
      </c>
      <c r="D49" s="15"/>
      <c r="E49" s="21">
        <f>SUM(E50:E52)</f>
        <v>3397.3000000000029</v>
      </c>
      <c r="F49" s="22">
        <f>SUM(F50:F52)</f>
        <v>3471.7999999999993</v>
      </c>
    </row>
    <row r="50" spans="3:9" ht="11.1" customHeight="1" x14ac:dyDescent="0.15">
      <c r="C50" s="23" t="s">
        <v>36</v>
      </c>
      <c r="D50" s="24"/>
      <c r="E50" s="25">
        <v>0</v>
      </c>
      <c r="F50" s="26">
        <v>0</v>
      </c>
    </row>
    <row r="51" spans="3:9" ht="11.1" customHeight="1" x14ac:dyDescent="0.15">
      <c r="C51" s="23" t="s">
        <v>37</v>
      </c>
      <c r="D51" s="24"/>
      <c r="E51" s="25">
        <f>-'[1]SIT FINAN'!L34</f>
        <v>3203.8000000000029</v>
      </c>
      <c r="F51" s="26">
        <v>3471.7999999999993</v>
      </c>
    </row>
    <row r="52" spans="3:9" ht="11.1" customHeight="1" x14ac:dyDescent="0.15">
      <c r="C52" s="23" t="s">
        <v>38</v>
      </c>
      <c r="D52" s="24"/>
      <c r="E52" s="32">
        <f>-'[1]SIT FINAN'!L18</f>
        <v>193.5</v>
      </c>
      <c r="F52" s="26"/>
      <c r="I52" s="43"/>
    </row>
    <row r="53" spans="3:9" ht="9.9499999999999993" customHeight="1" x14ac:dyDescent="0.15">
      <c r="C53" s="23"/>
      <c r="D53" s="24"/>
      <c r="E53" s="25"/>
      <c r="F53" s="26"/>
      <c r="I53" s="43"/>
    </row>
    <row r="54" spans="3:9" ht="9.9499999999999993" customHeight="1" x14ac:dyDescent="0.15">
      <c r="C54" s="14" t="s">
        <v>17</v>
      </c>
      <c r="D54" s="15"/>
      <c r="E54" s="44">
        <f>SUM(E55:E57)</f>
        <v>-1681.9000000000005</v>
      </c>
      <c r="F54" s="45">
        <f>SUM(F55:F57)</f>
        <v>959.30000000000109</v>
      </c>
      <c r="I54" s="43"/>
    </row>
    <row r="55" spans="3:9" ht="11.1" customHeight="1" x14ac:dyDescent="0.15">
      <c r="C55" s="23" t="s">
        <v>36</v>
      </c>
      <c r="D55" s="24"/>
      <c r="E55" s="25">
        <v>0</v>
      </c>
      <c r="F55" s="26">
        <v>2720.6</v>
      </c>
      <c r="I55" s="43"/>
    </row>
    <row r="56" spans="3:9" ht="11.1" customHeight="1" x14ac:dyDescent="0.15">
      <c r="C56" s="23" t="s">
        <v>37</v>
      </c>
      <c r="D56" s="24"/>
      <c r="E56" s="46"/>
      <c r="F56" s="47">
        <v>12751.8</v>
      </c>
    </row>
    <row r="57" spans="3:9" s="29" customFormat="1" ht="11.1" customHeight="1" x14ac:dyDescent="0.15">
      <c r="C57" s="23" t="s">
        <v>39</v>
      </c>
      <c r="D57" s="24"/>
      <c r="E57" s="46">
        <f>'[1]SIT FINAN'!L17</f>
        <v>-1681.9000000000005</v>
      </c>
      <c r="F57" s="26">
        <v>-14513.099999999999</v>
      </c>
    </row>
    <row r="58" spans="3:9" s="29" customFormat="1" ht="9.9499999999999993" customHeight="1" x14ac:dyDescent="0.15">
      <c r="C58" s="23"/>
      <c r="D58" s="24"/>
      <c r="E58" s="25"/>
      <c r="F58" s="26"/>
    </row>
    <row r="59" spans="3:9" ht="10.5" customHeight="1" x14ac:dyDescent="0.15">
      <c r="C59" s="35" t="s">
        <v>40</v>
      </c>
      <c r="D59" s="36"/>
      <c r="E59" s="37">
        <f>E49-E54</f>
        <v>5079.2000000000035</v>
      </c>
      <c r="F59" s="38">
        <f>F49-F54</f>
        <v>2512.4999999999982</v>
      </c>
      <c r="G59" s="48"/>
    </row>
    <row r="60" spans="3:9" ht="8.25" customHeight="1" x14ac:dyDescent="0.15">
      <c r="C60" s="49"/>
      <c r="D60" s="50"/>
      <c r="E60" s="20"/>
      <c r="F60" s="17"/>
    </row>
    <row r="61" spans="3:9" ht="14.25" customHeight="1" x14ac:dyDescent="0.15">
      <c r="C61" s="14" t="s">
        <v>41</v>
      </c>
      <c r="D61" s="15"/>
      <c r="E61" s="16"/>
      <c r="F61" s="42"/>
    </row>
    <row r="62" spans="3:9" ht="4.5" customHeight="1" x14ac:dyDescent="0.15">
      <c r="C62" s="30"/>
      <c r="D62" s="31"/>
      <c r="E62" s="20"/>
      <c r="F62" s="17"/>
    </row>
    <row r="63" spans="3:9" ht="12" customHeight="1" x14ac:dyDescent="0.15">
      <c r="C63" s="14" t="s">
        <v>5</v>
      </c>
      <c r="D63" s="15"/>
      <c r="E63" s="21">
        <f>SUM(E64:E67)</f>
        <v>0</v>
      </c>
      <c r="F63" s="22">
        <f>SUM(F64:F67)</f>
        <v>0</v>
      </c>
    </row>
    <row r="64" spans="3:9" ht="9.9499999999999993" customHeight="1" x14ac:dyDescent="0.15">
      <c r="C64" s="23" t="s">
        <v>42</v>
      </c>
      <c r="D64" s="24"/>
      <c r="E64" s="25">
        <v>0</v>
      </c>
      <c r="F64" s="26">
        <v>0</v>
      </c>
    </row>
    <row r="65" spans="3:8" ht="9.9499999999999993" customHeight="1" x14ac:dyDescent="0.15">
      <c r="C65" s="23" t="s">
        <v>43</v>
      </c>
      <c r="D65" s="24"/>
      <c r="E65" s="25">
        <v>0</v>
      </c>
      <c r="F65" s="26">
        <v>0</v>
      </c>
    </row>
    <row r="66" spans="3:8" ht="9.9499999999999993" customHeight="1" x14ac:dyDescent="0.15">
      <c r="C66" s="23" t="s">
        <v>44</v>
      </c>
      <c r="D66" s="24"/>
      <c r="E66" s="25">
        <v>0</v>
      </c>
      <c r="F66" s="26">
        <v>0</v>
      </c>
    </row>
    <row r="67" spans="3:8" ht="9.9499999999999993" customHeight="1" x14ac:dyDescent="0.15">
      <c r="C67" s="23" t="s">
        <v>45</v>
      </c>
      <c r="D67" s="24"/>
      <c r="E67" s="25">
        <v>0</v>
      </c>
      <c r="F67" s="26">
        <v>0</v>
      </c>
    </row>
    <row r="68" spans="3:8" ht="9.9499999999999993" customHeight="1" x14ac:dyDescent="0.15">
      <c r="C68" s="23"/>
      <c r="D68" s="24"/>
      <c r="E68" s="25"/>
      <c r="F68" s="26"/>
    </row>
    <row r="69" spans="3:8" ht="9.9499999999999993" customHeight="1" x14ac:dyDescent="0.15">
      <c r="C69" s="14" t="s">
        <v>17</v>
      </c>
      <c r="D69" s="15"/>
      <c r="E69" s="21">
        <f>SUM(E70:E73)</f>
        <v>-448.4</v>
      </c>
      <c r="F69" s="22">
        <f>SUM(F70:F73)</f>
        <v>4415.3999999999996</v>
      </c>
    </row>
    <row r="70" spans="3:8" ht="9.9499999999999993" customHeight="1" x14ac:dyDescent="0.15">
      <c r="C70" s="23" t="s">
        <v>46</v>
      </c>
      <c r="D70" s="24"/>
      <c r="E70" s="25">
        <v>0</v>
      </c>
      <c r="F70" s="26">
        <v>0</v>
      </c>
    </row>
    <row r="71" spans="3:8" ht="9.9499999999999993" customHeight="1" x14ac:dyDescent="0.15">
      <c r="C71" s="23" t="s">
        <v>43</v>
      </c>
      <c r="D71" s="24"/>
      <c r="E71" s="25">
        <v>0</v>
      </c>
      <c r="F71" s="26">
        <v>0</v>
      </c>
    </row>
    <row r="72" spans="3:8" s="29" customFormat="1" ht="9.9499999999999993" customHeight="1" x14ac:dyDescent="0.15">
      <c r="C72" s="23" t="s">
        <v>44</v>
      </c>
      <c r="D72" s="24"/>
      <c r="E72" s="25">
        <v>0</v>
      </c>
      <c r="F72" s="26">
        <v>0</v>
      </c>
    </row>
    <row r="73" spans="3:8" s="29" customFormat="1" ht="9.9499999999999993" customHeight="1" x14ac:dyDescent="0.15">
      <c r="C73" s="23" t="s">
        <v>47</v>
      </c>
      <c r="D73" s="24"/>
      <c r="E73" s="32">
        <f>+'[1]SIT FINAN'!M16+'[1]SIT FINAN'!M17+'[1]SIT FINAN'!M18+'[1]SIT FINAN'!M19+'[1]SIT FINAN'!M20+'[1]SIT FINAN'!M21+'[1]SIT FINAN'!M22+'[1]SIT FINAN'!M23+'[1]SIT FINAN'!M29</f>
        <v>-448.4</v>
      </c>
      <c r="F73" s="26">
        <v>4415.3999999999996</v>
      </c>
    </row>
    <row r="74" spans="3:8" s="29" customFormat="1" ht="9.9499999999999993" customHeight="1" x14ac:dyDescent="0.15">
      <c r="C74" s="23"/>
      <c r="D74" s="24"/>
      <c r="E74" s="25"/>
      <c r="F74" s="26"/>
    </row>
    <row r="75" spans="3:8" ht="12" customHeight="1" x14ac:dyDescent="0.15">
      <c r="C75" s="35" t="s">
        <v>48</v>
      </c>
      <c r="D75" s="36"/>
      <c r="E75" s="37">
        <f>E63-E69</f>
        <v>448.4</v>
      </c>
      <c r="F75" s="38">
        <f>F63-F69</f>
        <v>-4415.3999999999996</v>
      </c>
    </row>
    <row r="76" spans="3:8" ht="8.25" customHeight="1" x14ac:dyDescent="0.15">
      <c r="C76" s="49"/>
      <c r="D76" s="50"/>
      <c r="E76" s="20"/>
      <c r="F76" s="17"/>
    </row>
    <row r="77" spans="3:8" ht="21" customHeight="1" x14ac:dyDescent="0.15">
      <c r="C77" s="14" t="s">
        <v>49</v>
      </c>
      <c r="D77" s="15"/>
      <c r="E77" s="37">
        <f>SUM(E45+E59+E75)</f>
        <v>2704.400000000021</v>
      </c>
      <c r="F77" s="38">
        <f>SUM(F45+F59+F75)</f>
        <v>-3855.7000000000044</v>
      </c>
      <c r="H77" s="39"/>
    </row>
    <row r="78" spans="3:8" ht="11.1" customHeight="1" x14ac:dyDescent="0.15">
      <c r="C78" s="49"/>
      <c r="D78" s="50"/>
      <c r="E78" s="20"/>
      <c r="F78" s="17"/>
    </row>
    <row r="79" spans="3:8" s="29" customFormat="1" ht="11.1" customHeight="1" x14ac:dyDescent="0.15">
      <c r="C79" s="51" t="s">
        <v>50</v>
      </c>
      <c r="D79" s="52"/>
      <c r="E79" s="25">
        <f>+F80</f>
        <v>7180.7000000000189</v>
      </c>
      <c r="F79" s="26">
        <v>11036.400000000023</v>
      </c>
    </row>
    <row r="80" spans="3:8" s="29" customFormat="1" ht="12.75" customHeight="1" x14ac:dyDescent="0.15">
      <c r="C80" s="51" t="s">
        <v>51</v>
      </c>
      <c r="D80" s="52"/>
      <c r="E80" s="16">
        <f>SUM(E77+E79)</f>
        <v>9885.1000000000404</v>
      </c>
      <c r="F80" s="42">
        <f>SUM(F77+F79)</f>
        <v>7180.7000000000189</v>
      </c>
      <c r="G80" s="53"/>
      <c r="H80" s="53"/>
    </row>
    <row r="81" spans="3:6" ht="9" customHeight="1" x14ac:dyDescent="0.15">
      <c r="C81" s="40"/>
      <c r="D81" s="41"/>
      <c r="E81" s="20"/>
      <c r="F81" s="17"/>
    </row>
    <row r="82" spans="3:6" ht="12" customHeight="1" thickBot="1" x14ac:dyDescent="0.2">
      <c r="C82" s="54"/>
      <c r="D82" s="55"/>
      <c r="E82" s="56"/>
      <c r="F82" s="57"/>
    </row>
    <row r="83" spans="3:6" ht="6" customHeight="1" x14ac:dyDescent="0.15">
      <c r="C83" s="58"/>
      <c r="D83" s="59"/>
      <c r="E83" s="59"/>
      <c r="F83" s="59"/>
    </row>
    <row r="84" spans="3:6" ht="9.9499999999999993" customHeight="1" x14ac:dyDescent="0.15">
      <c r="C84" s="60" t="s">
        <v>52</v>
      </c>
      <c r="D84" s="60"/>
      <c r="E84" s="60"/>
      <c r="F84" s="60"/>
    </row>
    <row r="86" spans="3:6" x14ac:dyDescent="0.15">
      <c r="E86" s="61"/>
      <c r="F86" s="61"/>
    </row>
    <row r="87" spans="3:6" x14ac:dyDescent="0.15">
      <c r="E87" s="61"/>
      <c r="F87" s="61"/>
    </row>
    <row r="88" spans="3:6" x14ac:dyDescent="0.15">
      <c r="E88" s="61"/>
      <c r="F88" s="61"/>
    </row>
  </sheetData>
  <mergeCells count="72">
    <mergeCell ref="C74:D74"/>
    <mergeCell ref="C75:D75"/>
    <mergeCell ref="C77:D77"/>
    <mergeCell ref="C79:D79"/>
    <mergeCell ref="C80:D80"/>
    <mergeCell ref="C81:D81"/>
    <mergeCell ref="C68:D68"/>
    <mergeCell ref="C69:D69"/>
    <mergeCell ref="C70:D70"/>
    <mergeCell ref="C71:D71"/>
    <mergeCell ref="C72:D72"/>
    <mergeCell ref="C73:D73"/>
    <mergeCell ref="C61:D61"/>
    <mergeCell ref="C63:D63"/>
    <mergeCell ref="C64:D64"/>
    <mergeCell ref="C65:D65"/>
    <mergeCell ref="C66:D66"/>
    <mergeCell ref="C67:D67"/>
    <mergeCell ref="C54:D54"/>
    <mergeCell ref="C55:D55"/>
    <mergeCell ref="C56:D56"/>
    <mergeCell ref="C57:D57"/>
    <mergeCell ref="C58:D58"/>
    <mergeCell ref="C59:D59"/>
    <mergeCell ref="C48:D48"/>
    <mergeCell ref="C49:D49"/>
    <mergeCell ref="C50:D50"/>
    <mergeCell ref="C51:D51"/>
    <mergeCell ref="C52:D52"/>
    <mergeCell ref="C53:D53"/>
    <mergeCell ref="C41:D41"/>
    <mergeCell ref="C42:D42"/>
    <mergeCell ref="C43:D43"/>
    <mergeCell ref="C45:D45"/>
    <mergeCell ref="C46:D46"/>
    <mergeCell ref="C47:D47"/>
    <mergeCell ref="C35:D35"/>
    <mergeCell ref="C36:D36"/>
    <mergeCell ref="C37:D37"/>
    <mergeCell ref="C38:D38"/>
    <mergeCell ref="C39:D39"/>
    <mergeCell ref="C40:D40"/>
    <mergeCell ref="C29:D29"/>
    <mergeCell ref="C30:D30"/>
    <mergeCell ref="C31:D31"/>
    <mergeCell ref="C32:D32"/>
    <mergeCell ref="C33:D33"/>
    <mergeCell ref="C34:D34"/>
    <mergeCell ref="C22:D22"/>
    <mergeCell ref="C23:D23"/>
    <mergeCell ref="C24:D24"/>
    <mergeCell ref="C25:D25"/>
    <mergeCell ref="C26:D26"/>
    <mergeCell ref="C28:D28"/>
    <mergeCell ref="C17:D17"/>
    <mergeCell ref="C18:D18"/>
    <mergeCell ref="C19:D19"/>
    <mergeCell ref="C20:D21"/>
    <mergeCell ref="E20:E21"/>
    <mergeCell ref="F20:F21"/>
    <mergeCell ref="C11:D11"/>
    <mergeCell ref="C12:D12"/>
    <mergeCell ref="C13:D13"/>
    <mergeCell ref="C14:D14"/>
    <mergeCell ref="C15:D15"/>
    <mergeCell ref="C16:D16"/>
    <mergeCell ref="C1:F1"/>
    <mergeCell ref="C2:F2"/>
    <mergeCell ref="C3:F3"/>
    <mergeCell ref="C4:F4"/>
    <mergeCell ref="C8:D8"/>
    <mergeCell ref="C10:D10"/>
  </mergeCells>
  <printOptions horizontalCentered="1"/>
  <pageMargins left="0.70866141732283472" right="0.70866141732283472" top="0.74803149606299213" bottom="0.74803149606299213" header="0.31496062992125984" footer="0.31496062992125984"/>
  <pageSetup scale="70" orientation="portrait" horizontalDpi="1200" verticalDpi="12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FLUJOS EFEC</vt:lpstr>
      <vt:lpstr>'FLUJOS EFEC'!Área_de_impresión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2019-10-23T17:04:11Z</dcterms:created>
  <dcterms:modified xsi:type="dcterms:W3CDTF">2019-10-23T17:04:36Z</dcterms:modified>
</cp:coreProperties>
</file>